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9020" windowHeight="11580" activeTab="0"/>
  </bookViews>
  <sheets>
    <sheet name="PLAN RASHODA I IZDATAKA" sheetId="1" r:id="rId1"/>
  </sheets>
  <definedNames/>
  <calcPr fullCalcOnLoad="1"/>
</workbook>
</file>

<file path=xl/sharedStrings.xml><?xml version="1.0" encoding="utf-8"?>
<sst xmlns="http://schemas.openxmlformats.org/spreadsheetml/2006/main" count="151" uniqueCount="91">
  <si>
    <t>RASHODI POSLOVANJA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</si>
  <si>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</si>
  <si>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</si>
  <si>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</si>
  <si>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</si>
  <si>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</si>
  <si>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</si>
  <si>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</si>
  <si>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</si>
  <si>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</si>
  <si>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</si>
  <si>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Dnevnice za službeni put u zemlji</t>
  </si>
  <si>
    <t>Naknade za smještaj na službenom putu u zemlji</t>
  </si>
  <si>
    <t>Naknade za prijevoz na službenom putu u zemlji</t>
  </si>
  <si>
    <t>Seminari, savjetovanja i simpoziji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</si>
  <si>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</si>
  <si>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</si>
  <si>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</si>
  <si>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</si>
  <si>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Ostali materijal i dijelovi za tekuće i investicijsko održavanj</t>
  </si>
  <si>
    <t>Usluge telefona, telefaksa</t>
  </si>
  <si>
    <t>Ostale usluge tekućeg i investicijskog održavanja</t>
  </si>
  <si>
    <t>Opskrba vodom</t>
  </si>
  <si>
    <t>Iznošenje i odvoz smeća</t>
  </si>
  <si>
    <t>Ostale računalne usluge</t>
  </si>
  <si>
    <t>Reprezentacija</t>
  </si>
  <si>
    <t>Usluge platnog prometa</t>
  </si>
  <si>
    <t>Električna energija</t>
  </si>
  <si>
    <t>Tisak</t>
  </si>
  <si>
    <t>2018.</t>
  </si>
  <si>
    <t>Ostali rashodi za službena putovanja</t>
  </si>
  <si>
    <t>Ostali materijal za potrebe red.poslov.</t>
  </si>
  <si>
    <t>Sitni inventar</t>
  </si>
  <si>
    <t>Auto gume</t>
  </si>
  <si>
    <t>Poštarina</t>
  </si>
  <si>
    <t>Ostale intelektualne usluge</t>
  </si>
  <si>
    <t>Usluge čuvanja imovine i osoba</t>
  </si>
  <si>
    <t>Ostale nespomenute usluge</t>
  </si>
  <si>
    <t>Rashodi protokola</t>
  </si>
  <si>
    <t>Plin</t>
  </si>
  <si>
    <t>Računala i računalna oprema</t>
  </si>
  <si>
    <t>Uredski namještaj</t>
  </si>
  <si>
    <t>Oprema za grijanje, ventilaciju i hlađenje</t>
  </si>
  <si>
    <t>Službena, radna i zaštitna odjeća i obuća</t>
  </si>
  <si>
    <t>Namirnice za školsku kuhinju</t>
  </si>
  <si>
    <t>Materijal i dijelovi za tek. i inv. održ.građ.obj.</t>
  </si>
  <si>
    <t>Usluge tekućeg i inv. održavanja postrojenja i opreme</t>
  </si>
  <si>
    <t>Deratizacija i dezinskecija</t>
  </si>
  <si>
    <t>Tečajevi i stručni ispiti</t>
  </si>
  <si>
    <t>Gorivo za škoslki kombi</t>
  </si>
  <si>
    <t>Prijevoz učenika</t>
  </si>
  <si>
    <t>Usluge tekućeg i inv. održavanja prijevoznih sredstava</t>
  </si>
  <si>
    <t>Laboratorijske usluge</t>
  </si>
  <si>
    <t>Usluge registracije prijevoznih sred.</t>
  </si>
  <si>
    <t>Premije osiguranja prijevoznih sred.</t>
  </si>
  <si>
    <t>Naknada za nezapošljavanje invalida</t>
  </si>
  <si>
    <t>Osnovni materija i sirovovine</t>
  </si>
  <si>
    <t>Materijal i dijelovi za tek. i inv. održ.postr.i opreme</t>
  </si>
  <si>
    <t>Materijal i dijelovi za tek. i inv. održ.prijevoznih sredstava</t>
  </si>
  <si>
    <t>Grafičke i tiskarske usluge, fotokorpiranja i sl.</t>
  </si>
  <si>
    <t>Ostale slične naknade za rad</t>
  </si>
  <si>
    <t>Tuzemne članarine</t>
  </si>
  <si>
    <t>Ostale pristojbe i naknade</t>
  </si>
  <si>
    <t>Premije osiguranja učenika</t>
  </si>
  <si>
    <t xml:space="preserve">račun </t>
  </si>
  <si>
    <t>izdatka</t>
  </si>
  <si>
    <t>rashoda/</t>
  </si>
  <si>
    <t>naziv računa</t>
  </si>
  <si>
    <t>planirana</t>
  </si>
  <si>
    <t>vrijednost</t>
  </si>
  <si>
    <t xml:space="preserve">planirana </t>
  </si>
  <si>
    <t>vrijednsot</t>
  </si>
  <si>
    <t>bez PDVa</t>
  </si>
  <si>
    <t>Topla voda</t>
  </si>
  <si>
    <t>Obavezni i preventivni zdrv.preg.zapos.</t>
  </si>
  <si>
    <t>Usluge čišćenja objekta</t>
  </si>
  <si>
    <t>Centar za odgoj i obrazovanje Ivan Štark</t>
  </si>
  <si>
    <t>Osijek, Drinska 12b</t>
  </si>
  <si>
    <t>ukupno</t>
  </si>
  <si>
    <t>jednostavna</t>
  </si>
  <si>
    <t>postupak i</t>
  </si>
  <si>
    <t xml:space="preserve">način </t>
  </si>
  <si>
    <t>nabave</t>
  </si>
  <si>
    <t>ravnateljica Centra:</t>
  </si>
  <si>
    <t>Mr.sc.Edit Lemal, dipl.defektolog</t>
  </si>
  <si>
    <t>Ostali nespomeuti rashodi poslovanja</t>
  </si>
  <si>
    <t>Naknade ostalih troškova - stručno</t>
  </si>
  <si>
    <t>Medicinska oprema</t>
  </si>
  <si>
    <t>Sportska oprema</t>
  </si>
  <si>
    <t>Uređaji</t>
  </si>
  <si>
    <t>PLAN NABAVE 2020. GODINA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</si>
</sst>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6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MS Sans Serif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sz val="10"/>
      <color indexed="23"/>
      <name val="MS Sans Serif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 tint="-0.4999699890613556"/>
      <name val="Arial"/>
      <family val="2"/>
    </font>
    <font>
      <b/>
      <i/>
      <sz val="10"/>
      <color theme="0" tint="-0.4999699890613556"/>
      <name val="Arial"/>
      <family val="2"/>
    </font>
    <font>
      <sz val="10"/>
      <color theme="0" tint="-0.4999699890613556"/>
      <name val="MS Sans Serif"/>
      <family val="2"/>
    </font>
    <font>
      <b/>
      <sz val="10"/>
      <color theme="0" tint="-0.4999699890613556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10" borderId="0" applyNumberFormat="0" applyBorder="0" applyAlignment="0" applyProtection="0"/>
    <xf numFmtId="0" fontId="0" fillId="31" borderId="1" applyNumberFormat="0" applyFont="0" applyAlignment="0" applyProtection="0"/>
    <xf numFmtId="0" fontId="6" fillId="32" borderId="2" applyNumberFormat="0" applyAlignment="0" applyProtection="0"/>
    <xf numFmtId="0" fontId="7" fillId="33" borderId="3" applyNumberFormat="0" applyAlignment="0" applyProtection="0"/>
    <xf numFmtId="0" fontId="43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4" fillId="41" borderId="7" applyNumberFormat="0" applyAlignment="0" applyProtection="0"/>
    <xf numFmtId="0" fontId="45" fillId="41" borderId="8" applyNumberFormat="0" applyAlignment="0" applyProtection="0"/>
    <xf numFmtId="0" fontId="15" fillId="0" borderId="9" applyNumberFormat="0" applyFill="0" applyAlignment="0" applyProtection="0"/>
    <xf numFmtId="0" fontId="46" fillId="4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1" fillId="43" borderId="0" applyNumberFormat="0" applyBorder="0" applyAlignment="0" applyProtection="0"/>
    <xf numFmtId="0" fontId="0" fillId="4" borderId="13" applyNumberFormat="0" applyFont="0" applyAlignment="0" applyProtection="0"/>
    <xf numFmtId="0" fontId="17" fillId="32" borderId="14" applyNumberFormat="0" applyAlignment="0" applyProtection="0"/>
    <xf numFmtId="9" fontId="1" fillId="0" borderId="0" applyFont="0" applyFill="0" applyBorder="0" applyAlignment="0" applyProtection="0"/>
    <xf numFmtId="0" fontId="5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3" fillId="44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6" fillId="0" borderId="18" applyNumberFormat="0" applyFill="0" applyAlignment="0" applyProtection="0"/>
    <xf numFmtId="0" fontId="57" fillId="45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0" fontId="23" fillId="32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2" borderId="0" xfId="0" applyNumberFormat="1" applyFont="1" applyFill="1" applyBorder="1" applyAlignment="1" applyProtection="1">
      <alignment horizontal="center"/>
      <protection/>
    </xf>
    <xf numFmtId="0" fontId="23" fillId="32" borderId="0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horizontal="center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58" fillId="0" borderId="19" xfId="0" applyNumberFormat="1" applyFont="1" applyFill="1" applyBorder="1" applyAlignment="1" applyProtection="1">
      <alignment horizontal="center"/>
      <protection/>
    </xf>
    <xf numFmtId="0" fontId="58" fillId="0" borderId="19" xfId="0" applyNumberFormat="1" applyFont="1" applyFill="1" applyBorder="1" applyAlignment="1" applyProtection="1">
      <alignment wrapText="1"/>
      <protection/>
    </xf>
    <xf numFmtId="4" fontId="25" fillId="0" borderId="19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/>
      <protection/>
    </xf>
    <xf numFmtId="4" fontId="58" fillId="0" borderId="19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4" fontId="21" fillId="0" borderId="19" xfId="0" applyNumberFormat="1" applyFont="1" applyFill="1" applyBorder="1" applyAlignment="1" applyProtection="1">
      <alignment/>
      <protection/>
    </xf>
    <xf numFmtId="0" fontId="21" fillId="0" borderId="19" xfId="0" applyNumberFormat="1" applyFont="1" applyFill="1" applyBorder="1" applyAlignment="1" applyProtection="1">
      <alignment horizontal="center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4" fontId="22" fillId="0" borderId="19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 wrapText="1"/>
    </xf>
    <xf numFmtId="0" fontId="29" fillId="0" borderId="19" xfId="0" applyNumberFormat="1" applyFont="1" applyFill="1" applyBorder="1" applyAlignment="1" applyProtection="1">
      <alignment horizontal="center"/>
      <protection/>
    </xf>
    <xf numFmtId="0" fontId="29" fillId="0" borderId="19" xfId="0" applyNumberFormat="1" applyFont="1" applyFill="1" applyBorder="1" applyAlignment="1" applyProtection="1">
      <alignment wrapText="1"/>
      <protection/>
    </xf>
    <xf numFmtId="4" fontId="29" fillId="0" borderId="19" xfId="0" applyNumberFormat="1" applyFont="1" applyFill="1" applyBorder="1" applyAlignment="1" applyProtection="1">
      <alignment/>
      <protection/>
    </xf>
    <xf numFmtId="0" fontId="59" fillId="0" borderId="0" xfId="0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 wrapText="1"/>
    </xf>
    <xf numFmtId="4" fontId="26" fillId="0" borderId="20" xfId="0" applyNumberFormat="1" applyFont="1" applyFill="1" applyBorder="1" applyAlignment="1" applyProtection="1">
      <alignment/>
      <protection/>
    </xf>
    <xf numFmtId="4" fontId="22" fillId="0" borderId="20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4" fillId="32" borderId="23" xfId="0" applyNumberFormat="1" applyFont="1" applyFill="1" applyBorder="1" applyAlignment="1" applyProtection="1">
      <alignment horizontal="center" vertical="center"/>
      <protection/>
    </xf>
    <xf numFmtId="0" fontId="24" fillId="32" borderId="24" xfId="0" applyNumberFormat="1" applyFont="1" applyFill="1" applyBorder="1" applyAlignment="1" applyProtection="1">
      <alignment horizontal="center" vertical="center"/>
      <protection/>
    </xf>
    <xf numFmtId="0" fontId="24" fillId="32" borderId="25" xfId="0" applyNumberFormat="1" applyFont="1" applyFill="1" applyBorder="1" applyAlignment="1" applyProtection="1">
      <alignment horizontal="center" vertical="center"/>
      <protection/>
    </xf>
    <xf numFmtId="0" fontId="23" fillId="32" borderId="21" xfId="0" applyNumberFormat="1" applyFont="1" applyFill="1" applyBorder="1" applyAlignment="1" applyProtection="1">
      <alignment horizontal="center" vertical="center" wrapText="1"/>
      <protection/>
    </xf>
    <xf numFmtId="0" fontId="23" fillId="32" borderId="26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0" fontId="23" fillId="32" borderId="22" xfId="0" applyNumberFormat="1" applyFont="1" applyFill="1" applyBorder="1" applyAlignment="1" applyProtection="1">
      <alignment horizontal="center" vertical="center" wrapText="1"/>
      <protection/>
    </xf>
    <xf numFmtId="0" fontId="23" fillId="32" borderId="0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/>
      <protection/>
    </xf>
    <xf numFmtId="0" fontId="23" fillId="32" borderId="20" xfId="0" applyNumberFormat="1" applyFont="1" applyFill="1" applyBorder="1" applyAlignment="1" applyProtection="1">
      <alignment horizontal="center" vertical="center" wrapText="1"/>
      <protection/>
    </xf>
    <xf numFmtId="0" fontId="23" fillId="32" borderId="27" xfId="0" applyNumberFormat="1" applyFont="1" applyFill="1" applyBorder="1" applyAlignment="1" applyProtection="1">
      <alignment horizontal="center" vertical="center"/>
      <protection/>
    </xf>
    <xf numFmtId="0" fontId="2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 wrapText="1"/>
      <protection/>
    </xf>
    <xf numFmtId="4" fontId="27" fillId="0" borderId="19" xfId="0" applyNumberFormat="1" applyFont="1" applyFill="1" applyBorder="1" applyAlignment="1" applyProtection="1">
      <alignment/>
      <protection/>
    </xf>
    <xf numFmtId="0" fontId="27" fillId="0" borderId="19" xfId="0" applyNumberFormat="1" applyFont="1" applyFill="1" applyBorder="1" applyAlignment="1" applyProtection="1">
      <alignment/>
      <protection/>
    </xf>
    <xf numFmtId="0" fontId="59" fillId="0" borderId="19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/>
      <protection/>
    </xf>
    <xf numFmtId="0" fontId="60" fillId="0" borderId="19" xfId="0" applyFont="1" applyBorder="1" applyAlignment="1">
      <alignment horizontal="center" wrapText="1"/>
    </xf>
    <xf numFmtId="0" fontId="60" fillId="0" borderId="19" xfId="0" applyFont="1" applyBorder="1" applyAlignment="1">
      <alignment wrapText="1"/>
    </xf>
    <xf numFmtId="4" fontId="61" fillId="0" borderId="19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6" fillId="0" borderId="20" xfId="0" applyNumberFormat="1" applyFont="1" applyFill="1" applyBorder="1" applyAlignment="1" applyProtection="1">
      <alignment wrapText="1"/>
      <protection/>
    </xf>
    <xf numFmtId="4" fontId="61" fillId="0" borderId="20" xfId="0" applyNumberFormat="1" applyFont="1" applyFill="1" applyBorder="1" applyAlignment="1" applyProtection="1">
      <alignment/>
      <protection/>
    </xf>
    <xf numFmtId="0" fontId="24" fillId="32" borderId="0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PageLayoutView="0" workbookViewId="0" topLeftCell="A1">
      <selection activeCell="C83" sqref="C83"/>
    </sheetView>
  </sheetViews>
  <sheetFormatPr defaultColWidth="11.421875" defaultRowHeight="12.75"/>
  <cols>
    <col min="1" max="1" width="11.57421875" style="6" bestFit="1" customWidth="1"/>
    <col min="2" max="2" width="34.421875" style="7" customWidth="1"/>
    <col min="3" max="3" width="14.7109375" style="1" customWidth="1"/>
    <col min="4" max="4" width="0.2890625" style="1" hidden="1" customWidth="1"/>
    <col min="5" max="5" width="17.7109375" style="1" hidden="1" customWidth="1"/>
    <col min="6" max="6" width="12.57421875" style="1" hidden="1" customWidth="1"/>
    <col min="7" max="7" width="13.57421875" style="1" hidden="1" customWidth="1"/>
    <col min="8" max="8" width="6.421875" style="1" hidden="1" customWidth="1"/>
    <col min="9" max="9" width="10.28125" style="1" hidden="1" customWidth="1"/>
    <col min="10" max="10" width="11.28125" style="1" hidden="1" customWidth="1"/>
    <col min="11" max="11" width="8.28125" style="1" hidden="1" customWidth="1"/>
    <col min="12" max="12" width="12.8515625" style="1" hidden="1" customWidth="1"/>
    <col min="13" max="13" width="3.421875" style="1" hidden="1" customWidth="1"/>
    <col min="14" max="14" width="14.7109375" style="2" customWidth="1"/>
    <col min="15" max="15" width="18.7109375" style="2" customWidth="1"/>
    <col min="16" max="16384" width="11.421875" style="2" customWidth="1"/>
  </cols>
  <sheetData>
    <row r="1" spans="1:2" ht="12.75">
      <c r="A1" s="59" t="s">
        <v>76</v>
      </c>
      <c r="B1" s="59"/>
    </row>
    <row r="2" spans="1:2" ht="12.75">
      <c r="A2" s="59" t="s">
        <v>77</v>
      </c>
      <c r="B2" s="59"/>
    </row>
    <row r="4" spans="1:15" ht="24" customHeight="1">
      <c r="A4" s="59" t="s">
        <v>90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ht="21.75" customHeight="1"/>
    <row r="6" spans="1:15" ht="12.75">
      <c r="A6" s="34" t="s">
        <v>64</v>
      </c>
      <c r="B6" s="37" t="s">
        <v>67</v>
      </c>
      <c r="C6" s="38" t="s">
        <v>68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9" t="s">
        <v>70</v>
      </c>
      <c r="O6" s="31" t="s">
        <v>80</v>
      </c>
    </row>
    <row r="7" spans="1:15" ht="12.75">
      <c r="A7" s="35" t="s">
        <v>66</v>
      </c>
      <c r="B7" s="40"/>
      <c r="C7" s="41" t="s">
        <v>69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2" t="s">
        <v>71</v>
      </c>
      <c r="O7" s="32" t="s">
        <v>81</v>
      </c>
    </row>
    <row r="8" spans="1:15" ht="12.75">
      <c r="A8" s="36" t="s">
        <v>65</v>
      </c>
      <c r="B8" s="43"/>
      <c r="C8" s="44" t="s">
        <v>29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5" t="s">
        <v>72</v>
      </c>
      <c r="O8" s="33" t="s">
        <v>82</v>
      </c>
    </row>
    <row r="9" spans="1:15" s="27" customFormat="1" ht="12.75">
      <c r="A9" s="56">
        <v>3</v>
      </c>
      <c r="B9" s="57" t="s">
        <v>0</v>
      </c>
      <c r="C9" s="29">
        <f>C10+C70</f>
        <v>2304023</v>
      </c>
      <c r="D9" s="30" t="e">
        <f>D10+D70</f>
        <v>#REF!</v>
      </c>
      <c r="E9" s="30" t="e">
        <f>E10+E70</f>
        <v>#REF!</v>
      </c>
      <c r="F9" s="30" t="e">
        <f>F10+F70</f>
        <v>#REF!</v>
      </c>
      <c r="G9" s="30" t="e">
        <f>G10+G70</f>
        <v>#REF!</v>
      </c>
      <c r="H9" s="58"/>
      <c r="I9" s="58"/>
      <c r="J9" s="58"/>
      <c r="K9" s="58"/>
      <c r="L9" s="30">
        <f>C9*2%+C9</f>
        <v>2350103.46</v>
      </c>
      <c r="M9" s="30">
        <f>L9*2%+L9</f>
        <v>2397105.5291999998</v>
      </c>
      <c r="N9" s="22">
        <f>C9-C9*20%</f>
        <v>1843218.4</v>
      </c>
      <c r="O9" s="51"/>
    </row>
    <row r="10" spans="1:15" s="3" customFormat="1" ht="12.75">
      <c r="A10" s="8">
        <v>32</v>
      </c>
      <c r="B10" s="9" t="s">
        <v>1</v>
      </c>
      <c r="C10" s="15">
        <f>C11+C18+C37+C58+C60</f>
        <v>2296023</v>
      </c>
      <c r="D10" s="15" t="e">
        <f>D11+D18+D37+D60</f>
        <v>#REF!</v>
      </c>
      <c r="E10" s="15" t="e">
        <f>E11+E18+E37+E60</f>
        <v>#REF!</v>
      </c>
      <c r="F10" s="15" t="e">
        <f>F11+F18+F37+F60</f>
        <v>#REF!</v>
      </c>
      <c r="G10" s="15" t="e">
        <f>G11+G18+G37+G60</f>
        <v>#REF!</v>
      </c>
      <c r="H10" s="15"/>
      <c r="I10" s="15"/>
      <c r="J10" s="15"/>
      <c r="K10" s="15"/>
      <c r="L10" s="22">
        <f>C10*2%+C10</f>
        <v>2341943.46</v>
      </c>
      <c r="M10" s="22">
        <f>L10*2%+L10</f>
        <v>2388782.3292</v>
      </c>
      <c r="N10" s="22">
        <f aca="true" t="shared" si="0" ref="N10:N73">C10-C10*20%</f>
        <v>1836818.4</v>
      </c>
      <c r="O10" s="47"/>
    </row>
    <row r="11" spans="1:15" s="17" customFormat="1" ht="12.75">
      <c r="A11" s="12">
        <v>321</v>
      </c>
      <c r="B11" s="13" t="s">
        <v>2</v>
      </c>
      <c r="C11" s="55">
        <f>C12+C13+C14+C15+C16+C17</f>
        <v>102000</v>
      </c>
      <c r="D11" s="16">
        <f>D12+D13+D14+D15+D16</f>
        <v>5000</v>
      </c>
      <c r="E11" s="16">
        <f>E12+E13+E14+E15+E16+E17</f>
        <v>32000</v>
      </c>
      <c r="F11" s="16">
        <f>F12+F13+F14+F15+F16+F17</f>
        <v>95000</v>
      </c>
      <c r="G11" s="16">
        <f>G12+G13+G14+G15+G16</f>
        <v>5000</v>
      </c>
      <c r="H11" s="16"/>
      <c r="I11" s="16"/>
      <c r="J11" s="16"/>
      <c r="K11" s="16"/>
      <c r="L11" s="55"/>
      <c r="M11" s="55"/>
      <c r="N11" s="16">
        <f t="shared" si="0"/>
        <v>81600</v>
      </c>
      <c r="O11" s="52"/>
    </row>
    <row r="12" spans="1:15" ht="12.75">
      <c r="A12" s="10">
        <v>32111</v>
      </c>
      <c r="B12" s="11" t="s">
        <v>11</v>
      </c>
      <c r="C12" s="15">
        <v>40000</v>
      </c>
      <c r="D12" s="14">
        <v>0</v>
      </c>
      <c r="E12" s="14">
        <v>5000</v>
      </c>
      <c r="F12" s="14">
        <v>50000</v>
      </c>
      <c r="G12" s="14">
        <v>5000</v>
      </c>
      <c r="H12" s="14"/>
      <c r="I12" s="14"/>
      <c r="J12" s="14"/>
      <c r="K12" s="14"/>
      <c r="L12" s="22"/>
      <c r="M12" s="22"/>
      <c r="N12" s="19">
        <f t="shared" si="0"/>
        <v>32000</v>
      </c>
      <c r="O12" s="46" t="s">
        <v>79</v>
      </c>
    </row>
    <row r="13" spans="1:15" ht="25.5">
      <c r="A13" s="10">
        <v>32113</v>
      </c>
      <c r="B13" s="11" t="s">
        <v>12</v>
      </c>
      <c r="C13" s="15">
        <v>17000</v>
      </c>
      <c r="D13" s="14">
        <v>2000</v>
      </c>
      <c r="E13" s="14">
        <v>5000</v>
      </c>
      <c r="F13" s="14">
        <v>10000</v>
      </c>
      <c r="G13" s="14">
        <v>0</v>
      </c>
      <c r="H13" s="14"/>
      <c r="I13" s="14"/>
      <c r="J13" s="14"/>
      <c r="K13" s="14"/>
      <c r="L13" s="22"/>
      <c r="M13" s="22"/>
      <c r="N13" s="19">
        <f t="shared" si="0"/>
        <v>13600</v>
      </c>
      <c r="O13" s="46" t="s">
        <v>79</v>
      </c>
    </row>
    <row r="14" spans="1:15" ht="25.5">
      <c r="A14" s="10">
        <v>32115</v>
      </c>
      <c r="B14" s="11" t="s">
        <v>13</v>
      </c>
      <c r="C14" s="15">
        <v>16000</v>
      </c>
      <c r="D14" s="14">
        <v>1000</v>
      </c>
      <c r="E14" s="14">
        <v>5000</v>
      </c>
      <c r="F14" s="14">
        <v>10000</v>
      </c>
      <c r="G14" s="14">
        <v>0</v>
      </c>
      <c r="H14" s="14"/>
      <c r="I14" s="14"/>
      <c r="J14" s="14"/>
      <c r="K14" s="14"/>
      <c r="L14" s="22"/>
      <c r="M14" s="22"/>
      <c r="N14" s="19">
        <f t="shared" si="0"/>
        <v>12800</v>
      </c>
      <c r="O14" s="46" t="s">
        <v>79</v>
      </c>
    </row>
    <row r="15" spans="1:15" ht="12.75">
      <c r="A15" s="10">
        <v>32119</v>
      </c>
      <c r="B15" s="11" t="s">
        <v>30</v>
      </c>
      <c r="C15" s="15">
        <f>D15+E15+F15+G15+H15+I15+J15+K15</f>
        <v>8000</v>
      </c>
      <c r="D15" s="14">
        <v>0</v>
      </c>
      <c r="E15" s="14">
        <v>3000</v>
      </c>
      <c r="F15" s="14">
        <v>5000</v>
      </c>
      <c r="G15" s="14">
        <v>0</v>
      </c>
      <c r="H15" s="14"/>
      <c r="I15" s="14"/>
      <c r="J15" s="14"/>
      <c r="K15" s="14"/>
      <c r="L15" s="22"/>
      <c r="M15" s="22"/>
      <c r="N15" s="19">
        <f t="shared" si="0"/>
        <v>6400</v>
      </c>
      <c r="O15" s="46" t="s">
        <v>79</v>
      </c>
    </row>
    <row r="16" spans="1:15" ht="12.75">
      <c r="A16" s="10">
        <v>32131</v>
      </c>
      <c r="B16" s="11" t="s">
        <v>14</v>
      </c>
      <c r="C16" s="15">
        <v>14000</v>
      </c>
      <c r="D16" s="14">
        <v>2000</v>
      </c>
      <c r="E16" s="14">
        <v>7000</v>
      </c>
      <c r="F16" s="14">
        <v>15000</v>
      </c>
      <c r="G16" s="14">
        <v>0</v>
      </c>
      <c r="H16" s="14"/>
      <c r="I16" s="14"/>
      <c r="J16" s="14"/>
      <c r="K16" s="14"/>
      <c r="L16" s="22"/>
      <c r="M16" s="22"/>
      <c r="N16" s="19">
        <f t="shared" si="0"/>
        <v>11200</v>
      </c>
      <c r="O16" s="46" t="s">
        <v>79</v>
      </c>
    </row>
    <row r="17" spans="1:15" ht="12.75">
      <c r="A17" s="10">
        <v>32132</v>
      </c>
      <c r="B17" s="23" t="s">
        <v>48</v>
      </c>
      <c r="C17" s="15">
        <v>7000</v>
      </c>
      <c r="D17" s="14">
        <v>0</v>
      </c>
      <c r="E17" s="14">
        <v>7000</v>
      </c>
      <c r="F17" s="14">
        <v>5000</v>
      </c>
      <c r="G17" s="14">
        <v>0</v>
      </c>
      <c r="H17" s="14"/>
      <c r="I17" s="14"/>
      <c r="J17" s="14"/>
      <c r="K17" s="14"/>
      <c r="L17" s="22"/>
      <c r="M17" s="22"/>
      <c r="N17" s="19">
        <f t="shared" si="0"/>
        <v>5600</v>
      </c>
      <c r="O17" s="46" t="s">
        <v>79</v>
      </c>
    </row>
    <row r="18" spans="1:15" s="17" customFormat="1" ht="12.75">
      <c r="A18" s="12">
        <v>322</v>
      </c>
      <c r="B18" s="13" t="s">
        <v>3</v>
      </c>
      <c r="C18" s="55">
        <f>C19+C20+C21+C22+C23+C24+C25+C26+C27+C28+C29+C30+C31+C32+C33+C34+C35+C36</f>
        <v>1153938</v>
      </c>
      <c r="D18" s="16" t="e">
        <f>D19+D20+D21+#REF!+D22+D23+D24+D25+D29+D30+D31+D32+D33+D34+D35</f>
        <v>#REF!</v>
      </c>
      <c r="E18" s="16" t="e">
        <f>E19+E20+E21+#REF!+E22+E23+E24+E25+E29+E30+E31+E32+E33+E34+E35</f>
        <v>#REF!</v>
      </c>
      <c r="F18" s="16" t="e">
        <f>F19+F20+F21+#REF!+F22+F23+F24+F25+F29+F30+F31+F32+F33+F34+F35</f>
        <v>#REF!</v>
      </c>
      <c r="G18" s="16" t="e">
        <f>G19+G20+G21+#REF!+G22+G23+G25+G30+G33+G34+G35</f>
        <v>#REF!</v>
      </c>
      <c r="H18" s="16"/>
      <c r="I18" s="16"/>
      <c r="J18" s="16"/>
      <c r="K18" s="16"/>
      <c r="L18" s="55"/>
      <c r="M18" s="55"/>
      <c r="N18" s="16">
        <f t="shared" si="0"/>
        <v>923150.4</v>
      </c>
      <c r="O18" s="52"/>
    </row>
    <row r="19" spans="1:15" ht="12.75">
      <c r="A19" s="10">
        <v>32211</v>
      </c>
      <c r="B19" s="11" t="s">
        <v>15</v>
      </c>
      <c r="C19" s="15">
        <v>32000</v>
      </c>
      <c r="D19" s="14">
        <v>17000</v>
      </c>
      <c r="E19" s="14">
        <v>0</v>
      </c>
      <c r="F19" s="14">
        <v>15000</v>
      </c>
      <c r="G19" s="14">
        <v>15000</v>
      </c>
      <c r="H19" s="14"/>
      <c r="I19" s="14"/>
      <c r="J19" s="14"/>
      <c r="K19" s="14"/>
      <c r="L19" s="22"/>
      <c r="M19" s="22"/>
      <c r="N19" s="19">
        <f t="shared" si="0"/>
        <v>25600</v>
      </c>
      <c r="O19" s="46" t="s">
        <v>79</v>
      </c>
    </row>
    <row r="20" spans="1:15" ht="25.5">
      <c r="A20" s="10">
        <v>32212</v>
      </c>
      <c r="B20" s="11" t="s">
        <v>16</v>
      </c>
      <c r="C20" s="15">
        <v>42000</v>
      </c>
      <c r="D20" s="14">
        <v>2000</v>
      </c>
      <c r="E20" s="14">
        <v>10000</v>
      </c>
      <c r="F20" s="14">
        <v>3000</v>
      </c>
      <c r="G20" s="14">
        <v>0</v>
      </c>
      <c r="H20" s="14"/>
      <c r="I20" s="14"/>
      <c r="J20" s="14"/>
      <c r="K20" s="14"/>
      <c r="L20" s="22"/>
      <c r="M20" s="22"/>
      <c r="N20" s="19">
        <f t="shared" si="0"/>
        <v>33600</v>
      </c>
      <c r="O20" s="46" t="s">
        <v>79</v>
      </c>
    </row>
    <row r="21" spans="1:15" ht="25.5">
      <c r="A21" s="10">
        <v>32214</v>
      </c>
      <c r="B21" s="11" t="s">
        <v>17</v>
      </c>
      <c r="C21" s="15">
        <v>105578</v>
      </c>
      <c r="D21" s="14">
        <v>31380</v>
      </c>
      <c r="E21" s="14">
        <v>0</v>
      </c>
      <c r="F21" s="14">
        <v>50000</v>
      </c>
      <c r="G21" s="14">
        <v>30000</v>
      </c>
      <c r="H21" s="14"/>
      <c r="I21" s="14"/>
      <c r="J21" s="14"/>
      <c r="K21" s="14"/>
      <c r="L21" s="22"/>
      <c r="M21" s="22"/>
      <c r="N21" s="19">
        <f t="shared" si="0"/>
        <v>84462.4</v>
      </c>
      <c r="O21" s="46" t="s">
        <v>79</v>
      </c>
    </row>
    <row r="22" spans="1:15" ht="12.75">
      <c r="A22" s="10">
        <v>32216</v>
      </c>
      <c r="B22" s="11" t="s">
        <v>18</v>
      </c>
      <c r="C22" s="15">
        <v>14000</v>
      </c>
      <c r="D22" s="14">
        <v>2000</v>
      </c>
      <c r="E22" s="14">
        <v>1000</v>
      </c>
      <c r="F22" s="14">
        <v>2000</v>
      </c>
      <c r="G22" s="14">
        <v>5000</v>
      </c>
      <c r="H22" s="14"/>
      <c r="I22" s="14"/>
      <c r="J22" s="14"/>
      <c r="K22" s="14"/>
      <c r="L22" s="22"/>
      <c r="M22" s="22"/>
      <c r="N22" s="19">
        <f t="shared" si="0"/>
        <v>11200</v>
      </c>
      <c r="O22" s="46" t="s">
        <v>79</v>
      </c>
    </row>
    <row r="23" spans="1:15" ht="12.75">
      <c r="A23" s="10">
        <v>32219</v>
      </c>
      <c r="B23" s="11" t="s">
        <v>31</v>
      </c>
      <c r="C23" s="15">
        <v>15000</v>
      </c>
      <c r="D23" s="14">
        <v>0</v>
      </c>
      <c r="E23" s="14">
        <v>10000</v>
      </c>
      <c r="F23" s="14">
        <v>1000</v>
      </c>
      <c r="G23" s="14">
        <v>0</v>
      </c>
      <c r="H23" s="14"/>
      <c r="I23" s="14"/>
      <c r="J23" s="14"/>
      <c r="K23" s="14"/>
      <c r="L23" s="22"/>
      <c r="M23" s="22"/>
      <c r="N23" s="19">
        <f t="shared" si="0"/>
        <v>12000</v>
      </c>
      <c r="O23" s="46" t="s">
        <v>79</v>
      </c>
    </row>
    <row r="24" spans="1:15" ht="12.75">
      <c r="A24" s="10">
        <v>32221</v>
      </c>
      <c r="B24" s="23" t="s">
        <v>56</v>
      </c>
      <c r="C24" s="15">
        <v>0</v>
      </c>
      <c r="D24" s="14">
        <v>0</v>
      </c>
      <c r="E24" s="14">
        <v>0</v>
      </c>
      <c r="F24" s="14">
        <v>5000</v>
      </c>
      <c r="G24" s="14"/>
      <c r="H24" s="14"/>
      <c r="I24" s="14"/>
      <c r="J24" s="14"/>
      <c r="K24" s="14"/>
      <c r="L24" s="22"/>
      <c r="M24" s="22"/>
      <c r="N24" s="19">
        <f t="shared" si="0"/>
        <v>0</v>
      </c>
      <c r="O24" s="46" t="s">
        <v>79</v>
      </c>
    </row>
    <row r="25" spans="1:15" ht="12.75">
      <c r="A25" s="10">
        <v>32224</v>
      </c>
      <c r="B25" s="23" t="s">
        <v>44</v>
      </c>
      <c r="C25" s="15">
        <v>500000</v>
      </c>
      <c r="D25" s="14">
        <v>0</v>
      </c>
      <c r="E25" s="14">
        <v>150000</v>
      </c>
      <c r="F25" s="14">
        <v>0</v>
      </c>
      <c r="G25" s="14">
        <v>80000</v>
      </c>
      <c r="H25" s="14"/>
      <c r="I25" s="14"/>
      <c r="J25" s="14"/>
      <c r="K25" s="14"/>
      <c r="L25" s="22"/>
      <c r="M25" s="22"/>
      <c r="N25" s="19">
        <f t="shared" si="0"/>
        <v>400000</v>
      </c>
      <c r="O25" s="46" t="s">
        <v>79</v>
      </c>
    </row>
    <row r="26" spans="1:15" ht="12.75">
      <c r="A26" s="10">
        <v>32231</v>
      </c>
      <c r="B26" s="28" t="s">
        <v>27</v>
      </c>
      <c r="C26" s="15">
        <v>91000</v>
      </c>
      <c r="D26" s="14"/>
      <c r="E26" s="14"/>
      <c r="F26" s="14"/>
      <c r="G26" s="14"/>
      <c r="H26" s="14"/>
      <c r="I26" s="14"/>
      <c r="J26" s="14"/>
      <c r="K26" s="14"/>
      <c r="L26" s="22"/>
      <c r="M26" s="22"/>
      <c r="N26" s="19">
        <f t="shared" si="0"/>
        <v>72800</v>
      </c>
      <c r="O26" s="46" t="s">
        <v>79</v>
      </c>
    </row>
    <row r="27" spans="1:15" ht="12.75">
      <c r="A27" s="10">
        <v>32232</v>
      </c>
      <c r="B27" s="28" t="s">
        <v>73</v>
      </c>
      <c r="C27" s="15">
        <v>147360</v>
      </c>
      <c r="D27" s="14"/>
      <c r="E27" s="14"/>
      <c r="F27" s="14"/>
      <c r="G27" s="14"/>
      <c r="H27" s="14"/>
      <c r="I27" s="14"/>
      <c r="J27" s="14"/>
      <c r="K27" s="14"/>
      <c r="L27" s="22"/>
      <c r="M27" s="22"/>
      <c r="N27" s="19">
        <f t="shared" si="0"/>
        <v>117888</v>
      </c>
      <c r="O27" s="46" t="s">
        <v>79</v>
      </c>
    </row>
    <row r="28" spans="1:15" ht="12.75">
      <c r="A28" s="10">
        <v>32233</v>
      </c>
      <c r="B28" s="28" t="s">
        <v>39</v>
      </c>
      <c r="C28" s="15">
        <v>30000</v>
      </c>
      <c r="D28" s="14"/>
      <c r="E28" s="14"/>
      <c r="F28" s="14"/>
      <c r="G28" s="14"/>
      <c r="H28" s="14"/>
      <c r="I28" s="14"/>
      <c r="J28" s="14"/>
      <c r="K28" s="14"/>
      <c r="L28" s="22"/>
      <c r="M28" s="22"/>
      <c r="N28" s="19">
        <f t="shared" si="0"/>
        <v>24000</v>
      </c>
      <c r="O28" s="46" t="s">
        <v>79</v>
      </c>
    </row>
    <row r="29" spans="1:15" ht="12.75">
      <c r="A29" s="10">
        <v>32234</v>
      </c>
      <c r="B29" s="23" t="s">
        <v>49</v>
      </c>
      <c r="C29" s="15">
        <v>70000</v>
      </c>
      <c r="D29" s="14">
        <v>0</v>
      </c>
      <c r="E29" s="14">
        <v>70000</v>
      </c>
      <c r="F29" s="14">
        <v>5000</v>
      </c>
      <c r="G29" s="14">
        <v>0</v>
      </c>
      <c r="H29" s="14"/>
      <c r="I29" s="14"/>
      <c r="J29" s="14"/>
      <c r="K29" s="14"/>
      <c r="L29" s="22"/>
      <c r="M29" s="22"/>
      <c r="N29" s="19">
        <f t="shared" si="0"/>
        <v>56000</v>
      </c>
      <c r="O29" s="46" t="s">
        <v>79</v>
      </c>
    </row>
    <row r="30" spans="1:15" ht="25.5">
      <c r="A30" s="10">
        <v>32241</v>
      </c>
      <c r="B30" s="23" t="s">
        <v>45</v>
      </c>
      <c r="C30" s="15">
        <v>5000</v>
      </c>
      <c r="D30" s="14">
        <v>0</v>
      </c>
      <c r="E30" s="14">
        <v>5000</v>
      </c>
      <c r="F30" s="14">
        <v>25000</v>
      </c>
      <c r="G30" s="14">
        <v>0</v>
      </c>
      <c r="H30" s="14"/>
      <c r="I30" s="14"/>
      <c r="J30" s="14"/>
      <c r="K30" s="14"/>
      <c r="L30" s="22"/>
      <c r="M30" s="22"/>
      <c r="N30" s="19">
        <f t="shared" si="0"/>
        <v>4000</v>
      </c>
      <c r="O30" s="46" t="s">
        <v>79</v>
      </c>
    </row>
    <row r="31" spans="1:15" ht="25.5">
      <c r="A31" s="10">
        <v>32242</v>
      </c>
      <c r="B31" s="23" t="s">
        <v>57</v>
      </c>
      <c r="C31" s="15">
        <v>5000</v>
      </c>
      <c r="D31" s="14">
        <v>0</v>
      </c>
      <c r="E31" s="14">
        <v>5000</v>
      </c>
      <c r="F31" s="14">
        <v>25000</v>
      </c>
      <c r="G31" s="14">
        <v>0</v>
      </c>
      <c r="H31" s="14"/>
      <c r="I31" s="14"/>
      <c r="J31" s="14"/>
      <c r="K31" s="14"/>
      <c r="L31" s="22"/>
      <c r="M31" s="22"/>
      <c r="N31" s="19">
        <f t="shared" si="0"/>
        <v>4000</v>
      </c>
      <c r="O31" s="46" t="s">
        <v>79</v>
      </c>
    </row>
    <row r="32" spans="1:15" ht="25.5">
      <c r="A32" s="10">
        <v>32243</v>
      </c>
      <c r="B32" s="23" t="s">
        <v>58</v>
      </c>
      <c r="C32" s="15">
        <f>D32+E32+F32+G32+H32+I32+J32+K32</f>
        <v>10000</v>
      </c>
      <c r="D32" s="14">
        <v>0</v>
      </c>
      <c r="E32" s="14">
        <v>10000</v>
      </c>
      <c r="F32" s="14">
        <v>0</v>
      </c>
      <c r="G32" s="14">
        <v>0</v>
      </c>
      <c r="H32" s="14"/>
      <c r="I32" s="14"/>
      <c r="J32" s="14"/>
      <c r="K32" s="14"/>
      <c r="L32" s="22"/>
      <c r="M32" s="22"/>
      <c r="N32" s="19">
        <f t="shared" si="0"/>
        <v>8000</v>
      </c>
      <c r="O32" s="46" t="s">
        <v>79</v>
      </c>
    </row>
    <row r="33" spans="1:15" ht="25.5">
      <c r="A33" s="10">
        <v>32244</v>
      </c>
      <c r="B33" s="11" t="s">
        <v>19</v>
      </c>
      <c r="C33" s="15">
        <v>7000</v>
      </c>
      <c r="D33" s="14">
        <v>3000</v>
      </c>
      <c r="E33" s="14">
        <v>0</v>
      </c>
      <c r="F33" s="14">
        <v>25000</v>
      </c>
      <c r="G33" s="14">
        <v>1300</v>
      </c>
      <c r="H33" s="14"/>
      <c r="I33" s="14"/>
      <c r="J33" s="14"/>
      <c r="K33" s="14"/>
      <c r="L33" s="22"/>
      <c r="M33" s="22"/>
      <c r="N33" s="19">
        <f t="shared" si="0"/>
        <v>5600</v>
      </c>
      <c r="O33" s="46" t="s">
        <v>79</v>
      </c>
    </row>
    <row r="34" spans="1:15" ht="12.75">
      <c r="A34" s="10">
        <v>32251</v>
      </c>
      <c r="B34" s="11" t="s">
        <v>32</v>
      </c>
      <c r="C34" s="15">
        <v>30000</v>
      </c>
      <c r="D34" s="14">
        <v>0</v>
      </c>
      <c r="E34" s="14">
        <v>50000</v>
      </c>
      <c r="F34" s="14">
        <v>0</v>
      </c>
      <c r="G34" s="14">
        <v>0</v>
      </c>
      <c r="H34" s="14"/>
      <c r="I34" s="14"/>
      <c r="J34" s="14"/>
      <c r="K34" s="14"/>
      <c r="L34" s="22"/>
      <c r="M34" s="22"/>
      <c r="N34" s="19">
        <f t="shared" si="0"/>
        <v>24000</v>
      </c>
      <c r="O34" s="46" t="s">
        <v>79</v>
      </c>
    </row>
    <row r="35" spans="1:15" ht="12.75">
      <c r="A35" s="10">
        <v>32252</v>
      </c>
      <c r="B35" s="11" t="s">
        <v>33</v>
      </c>
      <c r="C35" s="15">
        <f>D35+E35+F35+G35+H35+I35+J35+K35</f>
        <v>5000</v>
      </c>
      <c r="D35" s="14">
        <v>0</v>
      </c>
      <c r="E35" s="14">
        <v>5000</v>
      </c>
      <c r="F35" s="14">
        <v>0</v>
      </c>
      <c r="G35" s="14">
        <v>0</v>
      </c>
      <c r="H35" s="14"/>
      <c r="I35" s="14"/>
      <c r="J35" s="14"/>
      <c r="K35" s="14"/>
      <c r="L35" s="22"/>
      <c r="M35" s="22"/>
      <c r="N35" s="19">
        <f t="shared" si="0"/>
        <v>4000</v>
      </c>
      <c r="O35" s="46" t="s">
        <v>79</v>
      </c>
    </row>
    <row r="36" spans="1:15" ht="25.5">
      <c r="A36" s="10">
        <v>32271</v>
      </c>
      <c r="B36" s="23" t="s">
        <v>43</v>
      </c>
      <c r="C36" s="15">
        <v>45000</v>
      </c>
      <c r="D36" s="14">
        <v>0</v>
      </c>
      <c r="E36" s="14">
        <v>25000</v>
      </c>
      <c r="F36" s="14">
        <v>0</v>
      </c>
      <c r="G36" s="14">
        <v>2000</v>
      </c>
      <c r="H36" s="14"/>
      <c r="I36" s="14"/>
      <c r="J36" s="14"/>
      <c r="K36" s="14"/>
      <c r="L36" s="22"/>
      <c r="M36" s="22"/>
      <c r="N36" s="19">
        <f t="shared" si="0"/>
        <v>36000</v>
      </c>
      <c r="O36" s="46" t="s">
        <v>79</v>
      </c>
    </row>
    <row r="37" spans="1:15" s="17" customFormat="1" ht="12.75">
      <c r="A37" s="12">
        <v>323</v>
      </c>
      <c r="B37" s="13" t="s">
        <v>4</v>
      </c>
      <c r="C37" s="55">
        <f>C38+C39+C40+C41+C42+C43+C44+C45+C46+C47+C48+C49+C50+C51+C52+C53+C54+C55+C56+C57</f>
        <v>694085</v>
      </c>
      <c r="D37" s="16">
        <f>D38+D39+D40+D42+D43+D44+D45+D46+D47+D48+D50+D51+D52+D53+D54+D56+D57</f>
        <v>69000</v>
      </c>
      <c r="E37" s="16">
        <f>E38+E39+E40+E42+E43+E44+E45+E46+E47+E48+E50+E51+E52+E53+E54+E56+E57</f>
        <v>427000</v>
      </c>
      <c r="F37" s="16">
        <f>F38+F39+F40+F42+F44+F43+F45+F46+F47+F48+F50+F51+F52+F53+F54+F56+F57</f>
        <v>102000</v>
      </c>
      <c r="G37" s="16">
        <f>G38+G39+G40+G42+G44+G43+G45+G46+G47+G48+G50+G51+G52+G53+G54+G56+G57</f>
        <v>33500</v>
      </c>
      <c r="H37" s="16"/>
      <c r="I37" s="16"/>
      <c r="J37" s="16"/>
      <c r="K37" s="16"/>
      <c r="L37" s="55"/>
      <c r="M37" s="55"/>
      <c r="N37" s="16">
        <f t="shared" si="0"/>
        <v>555268</v>
      </c>
      <c r="O37" s="52"/>
    </row>
    <row r="38" spans="1:15" ht="12.75">
      <c r="A38" s="10">
        <v>32311</v>
      </c>
      <c r="B38" s="11" t="s">
        <v>20</v>
      </c>
      <c r="C38" s="15">
        <v>20585</v>
      </c>
      <c r="D38" s="14">
        <v>19000</v>
      </c>
      <c r="E38" s="14">
        <v>0</v>
      </c>
      <c r="F38" s="14">
        <v>2000</v>
      </c>
      <c r="G38" s="14">
        <v>2000</v>
      </c>
      <c r="H38" s="14"/>
      <c r="I38" s="14"/>
      <c r="J38" s="14"/>
      <c r="K38" s="14"/>
      <c r="L38" s="22"/>
      <c r="M38" s="22"/>
      <c r="N38" s="19">
        <f t="shared" si="0"/>
        <v>16468</v>
      </c>
      <c r="O38" s="46" t="s">
        <v>79</v>
      </c>
    </row>
    <row r="39" spans="1:15" ht="12.75">
      <c r="A39" s="10">
        <v>32313</v>
      </c>
      <c r="B39" s="11" t="s">
        <v>34</v>
      </c>
      <c r="C39" s="15">
        <v>0</v>
      </c>
      <c r="D39" s="14">
        <v>0</v>
      </c>
      <c r="E39" s="14">
        <v>0</v>
      </c>
      <c r="F39" s="14">
        <v>3000</v>
      </c>
      <c r="G39" s="14">
        <v>0</v>
      </c>
      <c r="H39" s="14"/>
      <c r="I39" s="14"/>
      <c r="J39" s="14"/>
      <c r="K39" s="14"/>
      <c r="L39" s="22"/>
      <c r="M39" s="22"/>
      <c r="N39" s="19">
        <f t="shared" si="0"/>
        <v>0</v>
      </c>
      <c r="O39" s="46" t="s">
        <v>79</v>
      </c>
    </row>
    <row r="40" spans="1:15" ht="12.75">
      <c r="A40" s="10">
        <v>32319</v>
      </c>
      <c r="B40" s="23" t="s">
        <v>50</v>
      </c>
      <c r="C40" s="15">
        <v>525000</v>
      </c>
      <c r="D40" s="14">
        <v>0</v>
      </c>
      <c r="E40" s="14">
        <v>380000</v>
      </c>
      <c r="F40" s="14">
        <v>0</v>
      </c>
      <c r="G40" s="14">
        <v>0</v>
      </c>
      <c r="H40" s="14"/>
      <c r="I40" s="14"/>
      <c r="J40" s="14"/>
      <c r="K40" s="14"/>
      <c r="L40" s="22"/>
      <c r="M40" s="22"/>
      <c r="N40" s="19">
        <f t="shared" si="0"/>
        <v>420000</v>
      </c>
      <c r="O40" s="46" t="s">
        <v>79</v>
      </c>
    </row>
    <row r="41" spans="1:15" ht="12.75" hidden="1">
      <c r="A41" s="10"/>
      <c r="B41" s="28"/>
      <c r="C41" s="15"/>
      <c r="D41" s="14"/>
      <c r="E41" s="14"/>
      <c r="F41" s="14"/>
      <c r="G41" s="14"/>
      <c r="H41" s="14"/>
      <c r="I41" s="14"/>
      <c r="J41" s="14"/>
      <c r="K41" s="14"/>
      <c r="L41" s="22"/>
      <c r="M41" s="22"/>
      <c r="N41" s="19">
        <f t="shared" si="0"/>
        <v>0</v>
      </c>
      <c r="O41" s="46"/>
    </row>
    <row r="42" spans="1:15" ht="25.5">
      <c r="A42" s="10">
        <v>32322</v>
      </c>
      <c r="B42" s="23" t="s">
        <v>46</v>
      </c>
      <c r="C42" s="15">
        <v>10000</v>
      </c>
      <c r="D42" s="14">
        <v>0</v>
      </c>
      <c r="E42" s="14">
        <v>0</v>
      </c>
      <c r="F42" s="14">
        <v>25000</v>
      </c>
      <c r="G42" s="14">
        <v>6000</v>
      </c>
      <c r="H42" s="14"/>
      <c r="I42" s="14"/>
      <c r="J42" s="14"/>
      <c r="K42" s="14"/>
      <c r="L42" s="22"/>
      <c r="M42" s="22"/>
      <c r="N42" s="19">
        <f t="shared" si="0"/>
        <v>8000</v>
      </c>
      <c r="O42" s="46" t="s">
        <v>79</v>
      </c>
    </row>
    <row r="43" spans="1:15" ht="25.5">
      <c r="A43" s="10">
        <v>32323</v>
      </c>
      <c r="B43" s="23" t="s">
        <v>51</v>
      </c>
      <c r="C43" s="15">
        <f>D43+E43+F43+G43+H43+I43+J43+K43</f>
        <v>20000</v>
      </c>
      <c r="D43" s="14">
        <v>0</v>
      </c>
      <c r="E43" s="14">
        <v>20000</v>
      </c>
      <c r="F43" s="14">
        <v>0</v>
      </c>
      <c r="G43" s="14">
        <v>0</v>
      </c>
      <c r="H43" s="14"/>
      <c r="I43" s="14"/>
      <c r="J43" s="14"/>
      <c r="K43" s="14"/>
      <c r="L43" s="22"/>
      <c r="M43" s="22"/>
      <c r="N43" s="19">
        <f t="shared" si="0"/>
        <v>16000</v>
      </c>
      <c r="O43" s="46" t="s">
        <v>79</v>
      </c>
    </row>
    <row r="44" spans="1:15" ht="25.5">
      <c r="A44" s="10">
        <v>32329</v>
      </c>
      <c r="B44" s="11" t="s">
        <v>21</v>
      </c>
      <c r="C44" s="15">
        <v>10000</v>
      </c>
      <c r="D44" s="14">
        <v>5000</v>
      </c>
      <c r="E44" s="14">
        <v>0</v>
      </c>
      <c r="F44" s="14">
        <v>25000</v>
      </c>
      <c r="G44" s="14">
        <v>2000</v>
      </c>
      <c r="H44" s="14"/>
      <c r="I44" s="14"/>
      <c r="J44" s="14"/>
      <c r="K44" s="14"/>
      <c r="L44" s="22"/>
      <c r="M44" s="22"/>
      <c r="N44" s="19">
        <f t="shared" si="0"/>
        <v>8000</v>
      </c>
      <c r="O44" s="46" t="s">
        <v>79</v>
      </c>
    </row>
    <row r="45" spans="1:15" ht="12.75">
      <c r="A45" s="10">
        <v>32332</v>
      </c>
      <c r="B45" s="11" t="s">
        <v>28</v>
      </c>
      <c r="C45" s="15">
        <v>0</v>
      </c>
      <c r="D45" s="14">
        <v>0</v>
      </c>
      <c r="E45" s="14">
        <v>0</v>
      </c>
      <c r="F45" s="14">
        <v>3000</v>
      </c>
      <c r="G45" s="14">
        <v>0</v>
      </c>
      <c r="H45" s="14"/>
      <c r="I45" s="14"/>
      <c r="J45" s="14"/>
      <c r="K45" s="14"/>
      <c r="L45" s="22"/>
      <c r="M45" s="22"/>
      <c r="N45" s="19">
        <f t="shared" si="0"/>
        <v>0</v>
      </c>
      <c r="O45" s="46" t="s">
        <v>79</v>
      </c>
    </row>
    <row r="46" spans="1:15" ht="12.75">
      <c r="A46" s="10">
        <v>32341</v>
      </c>
      <c r="B46" s="11" t="s">
        <v>22</v>
      </c>
      <c r="C46" s="15">
        <v>32000</v>
      </c>
      <c r="D46" s="14">
        <v>24000</v>
      </c>
      <c r="E46" s="14">
        <v>0</v>
      </c>
      <c r="F46" s="14">
        <v>0</v>
      </c>
      <c r="G46" s="14">
        <v>3000</v>
      </c>
      <c r="H46" s="14"/>
      <c r="I46" s="14"/>
      <c r="J46" s="14"/>
      <c r="K46" s="14"/>
      <c r="L46" s="22"/>
      <c r="M46" s="22"/>
      <c r="N46" s="19">
        <f t="shared" si="0"/>
        <v>25600</v>
      </c>
      <c r="O46" s="46" t="s">
        <v>79</v>
      </c>
    </row>
    <row r="47" spans="1:15" ht="12.75">
      <c r="A47" s="10">
        <v>32342</v>
      </c>
      <c r="B47" s="11" t="s">
        <v>23</v>
      </c>
      <c r="C47" s="15">
        <v>25000</v>
      </c>
      <c r="D47" s="14">
        <v>21000</v>
      </c>
      <c r="E47" s="14">
        <v>0</v>
      </c>
      <c r="F47" s="14">
        <v>0</v>
      </c>
      <c r="G47" s="14">
        <v>5000</v>
      </c>
      <c r="H47" s="14"/>
      <c r="I47" s="14"/>
      <c r="J47" s="14"/>
      <c r="K47" s="14"/>
      <c r="L47" s="22"/>
      <c r="M47" s="22"/>
      <c r="N47" s="19">
        <f t="shared" si="0"/>
        <v>20000</v>
      </c>
      <c r="O47" s="46" t="s">
        <v>79</v>
      </c>
    </row>
    <row r="48" spans="1:15" ht="12.75">
      <c r="A48" s="10">
        <v>32343</v>
      </c>
      <c r="B48" s="23" t="s">
        <v>47</v>
      </c>
      <c r="C48" s="15">
        <v>0</v>
      </c>
      <c r="D48" s="14">
        <v>0</v>
      </c>
      <c r="E48" s="14">
        <v>0</v>
      </c>
      <c r="F48" s="14">
        <v>3000</v>
      </c>
      <c r="G48" s="14">
        <v>5000</v>
      </c>
      <c r="H48" s="14"/>
      <c r="I48" s="14"/>
      <c r="J48" s="14"/>
      <c r="K48" s="14"/>
      <c r="L48" s="22"/>
      <c r="M48" s="22"/>
      <c r="N48" s="19">
        <f t="shared" si="0"/>
        <v>0</v>
      </c>
      <c r="O48" s="46" t="s">
        <v>79</v>
      </c>
    </row>
    <row r="49" spans="1:15" ht="25.5">
      <c r="A49" s="10">
        <v>32361</v>
      </c>
      <c r="B49" s="28" t="s">
        <v>74</v>
      </c>
      <c r="C49" s="15">
        <v>15000</v>
      </c>
      <c r="D49" s="14"/>
      <c r="E49" s="14"/>
      <c r="F49" s="14"/>
      <c r="G49" s="14"/>
      <c r="H49" s="14"/>
      <c r="I49" s="14"/>
      <c r="J49" s="14"/>
      <c r="K49" s="14"/>
      <c r="L49" s="22"/>
      <c r="M49" s="22"/>
      <c r="N49" s="19">
        <f t="shared" si="0"/>
        <v>12000</v>
      </c>
      <c r="O49" s="46" t="s">
        <v>79</v>
      </c>
    </row>
    <row r="50" spans="1:15" ht="12.75">
      <c r="A50" s="10">
        <v>32363</v>
      </c>
      <c r="B50" s="23" t="s">
        <v>52</v>
      </c>
      <c r="C50" s="15">
        <v>7000</v>
      </c>
      <c r="D50" s="14">
        <v>0</v>
      </c>
      <c r="E50" s="14">
        <v>7000</v>
      </c>
      <c r="F50" s="14">
        <v>1000</v>
      </c>
      <c r="G50" s="14">
        <v>0</v>
      </c>
      <c r="H50" s="14"/>
      <c r="I50" s="14"/>
      <c r="J50" s="14"/>
      <c r="K50" s="14"/>
      <c r="L50" s="22"/>
      <c r="M50" s="22"/>
      <c r="N50" s="19">
        <f t="shared" si="0"/>
        <v>5600</v>
      </c>
      <c r="O50" s="46" t="s">
        <v>79</v>
      </c>
    </row>
    <row r="51" spans="1:15" ht="12.75">
      <c r="A51" s="10">
        <v>32379</v>
      </c>
      <c r="B51" s="11" t="s">
        <v>35</v>
      </c>
      <c r="C51" s="15">
        <v>10000</v>
      </c>
      <c r="D51" s="14">
        <v>0</v>
      </c>
      <c r="E51" s="14">
        <v>10000</v>
      </c>
      <c r="F51" s="14">
        <v>2000</v>
      </c>
      <c r="G51" s="14">
        <v>0</v>
      </c>
      <c r="H51" s="14"/>
      <c r="I51" s="14"/>
      <c r="J51" s="14"/>
      <c r="K51" s="14"/>
      <c r="L51" s="22"/>
      <c r="M51" s="22"/>
      <c r="N51" s="19">
        <f t="shared" si="0"/>
        <v>8000</v>
      </c>
      <c r="O51" s="46" t="s">
        <v>79</v>
      </c>
    </row>
    <row r="52" spans="1:15" ht="12.75">
      <c r="A52" s="10">
        <v>32389</v>
      </c>
      <c r="B52" s="11" t="s">
        <v>24</v>
      </c>
      <c r="C52" s="15">
        <v>0</v>
      </c>
      <c r="D52" s="14">
        <v>0</v>
      </c>
      <c r="E52" s="14">
        <v>0</v>
      </c>
      <c r="F52" s="14">
        <v>8000</v>
      </c>
      <c r="G52" s="14">
        <v>2000</v>
      </c>
      <c r="H52" s="14"/>
      <c r="I52" s="14"/>
      <c r="J52" s="14"/>
      <c r="K52" s="14"/>
      <c r="L52" s="22"/>
      <c r="M52" s="22"/>
      <c r="N52" s="19">
        <f t="shared" si="0"/>
        <v>0</v>
      </c>
      <c r="O52" s="46" t="s">
        <v>79</v>
      </c>
    </row>
    <row r="53" spans="1:15" ht="25.5">
      <c r="A53" s="10">
        <v>32391</v>
      </c>
      <c r="B53" s="23" t="s">
        <v>59</v>
      </c>
      <c r="C53" s="15">
        <v>0</v>
      </c>
      <c r="D53" s="14">
        <v>0</v>
      </c>
      <c r="E53" s="14">
        <v>0</v>
      </c>
      <c r="F53" s="14">
        <v>5000</v>
      </c>
      <c r="G53" s="14">
        <v>0</v>
      </c>
      <c r="H53" s="14"/>
      <c r="I53" s="14"/>
      <c r="J53" s="14"/>
      <c r="K53" s="14"/>
      <c r="L53" s="22"/>
      <c r="M53" s="22"/>
      <c r="N53" s="19">
        <f t="shared" si="0"/>
        <v>0</v>
      </c>
      <c r="O53" s="46" t="s">
        <v>79</v>
      </c>
    </row>
    <row r="54" spans="1:15" ht="12.75">
      <c r="A54" s="10">
        <v>32394</v>
      </c>
      <c r="B54" s="23" t="s">
        <v>53</v>
      </c>
      <c r="C54" s="15">
        <f aca="true" t="shared" si="1" ref="C45:C68">D54+E54+F54+G54+H54+I54+J54+K54</f>
        <v>10000</v>
      </c>
      <c r="D54" s="14">
        <v>0</v>
      </c>
      <c r="E54" s="14">
        <v>10000</v>
      </c>
      <c r="F54" s="14">
        <v>0</v>
      </c>
      <c r="G54" s="14">
        <v>0</v>
      </c>
      <c r="H54" s="14"/>
      <c r="I54" s="14"/>
      <c r="J54" s="14"/>
      <c r="K54" s="14"/>
      <c r="L54" s="22"/>
      <c r="M54" s="22"/>
      <c r="N54" s="19">
        <f t="shared" si="0"/>
        <v>8000</v>
      </c>
      <c r="O54" s="46" t="s">
        <v>79</v>
      </c>
    </row>
    <row r="55" spans="1:15" ht="12.75">
      <c r="A55" s="10">
        <v>36395</v>
      </c>
      <c r="B55" s="28" t="s">
        <v>75</v>
      </c>
      <c r="C55" s="15">
        <v>0</v>
      </c>
      <c r="D55" s="14"/>
      <c r="E55" s="14"/>
      <c r="F55" s="14"/>
      <c r="G55" s="14"/>
      <c r="H55" s="14"/>
      <c r="I55" s="14"/>
      <c r="J55" s="14"/>
      <c r="K55" s="14"/>
      <c r="L55" s="22"/>
      <c r="M55" s="22"/>
      <c r="N55" s="19">
        <f t="shared" si="0"/>
        <v>0</v>
      </c>
      <c r="O55" s="46" t="s">
        <v>79</v>
      </c>
    </row>
    <row r="56" spans="1:15" ht="12.75">
      <c r="A56" s="10">
        <v>32396</v>
      </c>
      <c r="B56" s="11" t="s">
        <v>36</v>
      </c>
      <c r="C56" s="15">
        <v>4500</v>
      </c>
      <c r="D56" s="14">
        <v>0</v>
      </c>
      <c r="E56" s="14">
        <v>0</v>
      </c>
      <c r="F56" s="14">
        <v>0</v>
      </c>
      <c r="G56" s="14">
        <v>6500</v>
      </c>
      <c r="H56" s="14"/>
      <c r="I56" s="14"/>
      <c r="J56" s="14"/>
      <c r="K56" s="14"/>
      <c r="L56" s="22"/>
      <c r="M56" s="22"/>
      <c r="N56" s="19">
        <f t="shared" si="0"/>
        <v>3600</v>
      </c>
      <c r="O56" s="46" t="s">
        <v>79</v>
      </c>
    </row>
    <row r="57" spans="1:15" ht="12.75">
      <c r="A57" s="10">
        <v>32399</v>
      </c>
      <c r="B57" s="11" t="s">
        <v>37</v>
      </c>
      <c r="C57" s="15">
        <v>5000</v>
      </c>
      <c r="D57" s="14">
        <v>0</v>
      </c>
      <c r="E57" s="14">
        <v>0</v>
      </c>
      <c r="F57" s="14">
        <v>25000</v>
      </c>
      <c r="G57" s="14">
        <v>2000</v>
      </c>
      <c r="H57" s="14"/>
      <c r="I57" s="14"/>
      <c r="J57" s="14"/>
      <c r="K57" s="14"/>
      <c r="L57" s="22"/>
      <c r="M57" s="22"/>
      <c r="N57" s="19">
        <f t="shared" si="0"/>
        <v>4000</v>
      </c>
      <c r="O57" s="46" t="s">
        <v>79</v>
      </c>
    </row>
    <row r="58" spans="1:15" s="17" customFormat="1" ht="12.75">
      <c r="A58" s="53">
        <v>324</v>
      </c>
      <c r="B58" s="54" t="s">
        <v>85</v>
      </c>
      <c r="C58" s="55">
        <v>0</v>
      </c>
      <c r="D58" s="16"/>
      <c r="E58" s="16"/>
      <c r="F58" s="16"/>
      <c r="G58" s="16"/>
      <c r="H58" s="16"/>
      <c r="I58" s="16"/>
      <c r="J58" s="16"/>
      <c r="K58" s="16"/>
      <c r="L58" s="55"/>
      <c r="M58" s="55"/>
      <c r="N58" s="16">
        <f t="shared" si="0"/>
        <v>0</v>
      </c>
      <c r="O58" s="52"/>
    </row>
    <row r="59" spans="1:15" ht="12.75">
      <c r="A59" s="10">
        <v>32412</v>
      </c>
      <c r="B59" s="28" t="s">
        <v>86</v>
      </c>
      <c r="C59" s="15">
        <v>0</v>
      </c>
      <c r="D59" s="14"/>
      <c r="E59" s="14"/>
      <c r="F59" s="14"/>
      <c r="G59" s="14"/>
      <c r="H59" s="14"/>
      <c r="I59" s="14"/>
      <c r="J59" s="14"/>
      <c r="K59" s="14"/>
      <c r="L59" s="22"/>
      <c r="M59" s="22"/>
      <c r="N59" s="19">
        <f t="shared" si="0"/>
        <v>0</v>
      </c>
      <c r="O59" s="46" t="s">
        <v>79</v>
      </c>
    </row>
    <row r="60" spans="1:15" s="17" customFormat="1" ht="12.75">
      <c r="A60" s="12">
        <v>329</v>
      </c>
      <c r="B60" s="13" t="s">
        <v>5</v>
      </c>
      <c r="C60" s="55">
        <f>C61+C62+C63+C64+C65+C66+C67+C68+C69</f>
        <v>346000</v>
      </c>
      <c r="D60" s="16">
        <f>D61+D62+D64+D65+D66+D67+D68+D69</f>
        <v>3000</v>
      </c>
      <c r="E60" s="16">
        <f>E62+E64+E66+E67+E68+E69</f>
        <v>63000</v>
      </c>
      <c r="F60" s="16">
        <f>F61+F62+F63+F64+F65+F66+F67+F68+F69</f>
        <v>59000</v>
      </c>
      <c r="G60" s="16">
        <f>G61+G62+G64+G65+G66+G67+G68+G69</f>
        <v>50000</v>
      </c>
      <c r="H60" s="16"/>
      <c r="I60" s="16"/>
      <c r="J60" s="16"/>
      <c r="K60" s="16"/>
      <c r="L60" s="55"/>
      <c r="M60" s="55"/>
      <c r="N60" s="16">
        <f t="shared" si="0"/>
        <v>276800</v>
      </c>
      <c r="O60" s="52"/>
    </row>
    <row r="61" spans="1:15" s="17" customFormat="1" ht="12.75">
      <c r="A61" s="24">
        <v>32919</v>
      </c>
      <c r="B61" s="25" t="s">
        <v>60</v>
      </c>
      <c r="C61" s="15">
        <v>12000</v>
      </c>
      <c r="D61" s="26">
        <v>0</v>
      </c>
      <c r="E61" s="26">
        <v>0</v>
      </c>
      <c r="F61" s="26">
        <v>15000</v>
      </c>
      <c r="G61" s="26">
        <v>0</v>
      </c>
      <c r="H61" s="16"/>
      <c r="I61" s="16"/>
      <c r="J61" s="16"/>
      <c r="K61" s="16"/>
      <c r="L61" s="22"/>
      <c r="M61" s="22"/>
      <c r="N61" s="19">
        <f t="shared" si="0"/>
        <v>9600</v>
      </c>
      <c r="O61" s="46" t="s">
        <v>79</v>
      </c>
    </row>
    <row r="62" spans="1:15" s="17" customFormat="1" ht="12.75">
      <c r="A62" s="24">
        <v>32921</v>
      </c>
      <c r="B62" s="25" t="s">
        <v>54</v>
      </c>
      <c r="C62" s="15">
        <f t="shared" si="1"/>
        <v>40000</v>
      </c>
      <c r="D62" s="19">
        <v>0</v>
      </c>
      <c r="E62" s="19">
        <v>40000</v>
      </c>
      <c r="F62" s="19">
        <v>0</v>
      </c>
      <c r="G62" s="19">
        <v>0</v>
      </c>
      <c r="H62" s="16"/>
      <c r="I62" s="16"/>
      <c r="J62" s="16"/>
      <c r="K62" s="16"/>
      <c r="L62" s="22"/>
      <c r="M62" s="22"/>
      <c r="N62" s="19">
        <f t="shared" si="0"/>
        <v>32000</v>
      </c>
      <c r="O62" s="46" t="s">
        <v>79</v>
      </c>
    </row>
    <row r="63" spans="1:15" s="17" customFormat="1" ht="12.75">
      <c r="A63" s="24">
        <v>32924</v>
      </c>
      <c r="B63" s="25" t="s">
        <v>63</v>
      </c>
      <c r="C63" s="15">
        <v>0</v>
      </c>
      <c r="D63" s="19">
        <v>0</v>
      </c>
      <c r="E63" s="19">
        <v>0</v>
      </c>
      <c r="F63" s="19">
        <v>5000</v>
      </c>
      <c r="G63" s="19">
        <v>0</v>
      </c>
      <c r="H63" s="16"/>
      <c r="I63" s="16"/>
      <c r="J63" s="16"/>
      <c r="K63" s="16"/>
      <c r="L63" s="22"/>
      <c r="M63" s="22"/>
      <c r="N63" s="19">
        <f t="shared" si="0"/>
        <v>0</v>
      </c>
      <c r="O63" s="46" t="s">
        <v>79</v>
      </c>
    </row>
    <row r="64" spans="1:15" ht="12.75">
      <c r="A64" s="10">
        <v>32931</v>
      </c>
      <c r="B64" s="11" t="s">
        <v>25</v>
      </c>
      <c r="C64" s="15">
        <v>3000</v>
      </c>
      <c r="D64" s="14">
        <v>3000</v>
      </c>
      <c r="E64" s="14">
        <v>0</v>
      </c>
      <c r="F64" s="14">
        <v>15000</v>
      </c>
      <c r="G64" s="14">
        <v>0</v>
      </c>
      <c r="H64" s="14"/>
      <c r="I64" s="14"/>
      <c r="J64" s="14"/>
      <c r="K64" s="14"/>
      <c r="L64" s="22"/>
      <c r="M64" s="22"/>
      <c r="N64" s="19">
        <f t="shared" si="0"/>
        <v>2400</v>
      </c>
      <c r="O64" s="46" t="s">
        <v>79</v>
      </c>
    </row>
    <row r="65" spans="1:15" ht="12.75">
      <c r="A65" s="10">
        <v>32941</v>
      </c>
      <c r="B65" s="23" t="s">
        <v>61</v>
      </c>
      <c r="C65" s="15">
        <v>0</v>
      </c>
      <c r="D65" s="14">
        <v>0</v>
      </c>
      <c r="E65" s="14">
        <v>0</v>
      </c>
      <c r="F65" s="14">
        <v>3000</v>
      </c>
      <c r="G65" s="14">
        <v>0</v>
      </c>
      <c r="H65" s="14"/>
      <c r="I65" s="14"/>
      <c r="J65" s="14"/>
      <c r="K65" s="14"/>
      <c r="L65" s="22"/>
      <c r="M65" s="22"/>
      <c r="N65" s="19">
        <f t="shared" si="0"/>
        <v>0</v>
      </c>
      <c r="O65" s="46" t="s">
        <v>79</v>
      </c>
    </row>
    <row r="66" spans="1:15" ht="12.75">
      <c r="A66" s="10">
        <v>32959</v>
      </c>
      <c r="B66" s="23" t="s">
        <v>62</v>
      </c>
      <c r="C66" s="15">
        <v>1000</v>
      </c>
      <c r="D66" s="14">
        <v>0</v>
      </c>
      <c r="E66" s="14">
        <v>1000</v>
      </c>
      <c r="F66" s="14">
        <v>1000</v>
      </c>
      <c r="G66" s="14">
        <v>0</v>
      </c>
      <c r="H66" s="14"/>
      <c r="I66" s="14"/>
      <c r="J66" s="14"/>
      <c r="K66" s="14"/>
      <c r="L66" s="22"/>
      <c r="M66" s="22"/>
      <c r="N66" s="19">
        <f t="shared" si="0"/>
        <v>800</v>
      </c>
      <c r="O66" s="46" t="s">
        <v>79</v>
      </c>
    </row>
    <row r="67" spans="1:15" ht="12.75">
      <c r="A67" s="10">
        <v>32955</v>
      </c>
      <c r="B67" s="23" t="s">
        <v>55</v>
      </c>
      <c r="C67" s="15">
        <f t="shared" si="1"/>
        <v>12000</v>
      </c>
      <c r="D67" s="14">
        <v>0</v>
      </c>
      <c r="E67" s="14">
        <v>12000</v>
      </c>
      <c r="F67" s="14">
        <v>0</v>
      </c>
      <c r="G67" s="14">
        <v>0</v>
      </c>
      <c r="H67" s="14"/>
      <c r="I67" s="14"/>
      <c r="J67" s="14"/>
      <c r="K67" s="14"/>
      <c r="L67" s="22"/>
      <c r="M67" s="22"/>
      <c r="N67" s="19">
        <f t="shared" si="0"/>
        <v>9600</v>
      </c>
      <c r="O67" s="46" t="s">
        <v>79</v>
      </c>
    </row>
    <row r="68" spans="1:15" ht="12.75">
      <c r="A68" s="10">
        <v>32991</v>
      </c>
      <c r="B68" s="11" t="s">
        <v>38</v>
      </c>
      <c r="C68" s="15">
        <v>0</v>
      </c>
      <c r="D68" s="14">
        <v>0</v>
      </c>
      <c r="E68" s="14">
        <v>0</v>
      </c>
      <c r="F68" s="14">
        <v>5000</v>
      </c>
      <c r="G68" s="14">
        <v>0</v>
      </c>
      <c r="H68" s="14"/>
      <c r="I68" s="14"/>
      <c r="J68" s="14"/>
      <c r="K68" s="14"/>
      <c r="L68" s="22"/>
      <c r="M68" s="22"/>
      <c r="N68" s="19">
        <f t="shared" si="0"/>
        <v>0</v>
      </c>
      <c r="O68" s="46" t="s">
        <v>79</v>
      </c>
    </row>
    <row r="69" spans="1:15" ht="12.75" customHeight="1">
      <c r="A69" s="10">
        <v>32999</v>
      </c>
      <c r="B69" s="23" t="s">
        <v>5</v>
      </c>
      <c r="C69" s="15">
        <v>278000</v>
      </c>
      <c r="D69" s="14">
        <v>0</v>
      </c>
      <c r="E69" s="14">
        <v>10000</v>
      </c>
      <c r="F69" s="14">
        <v>15000</v>
      </c>
      <c r="G69" s="14">
        <v>50000</v>
      </c>
      <c r="H69" s="14"/>
      <c r="I69" s="14"/>
      <c r="J69" s="14"/>
      <c r="K69" s="14"/>
      <c r="L69" s="22"/>
      <c r="M69" s="22"/>
      <c r="N69" s="19">
        <f t="shared" si="0"/>
        <v>222400</v>
      </c>
      <c r="O69" s="46" t="s">
        <v>79</v>
      </c>
    </row>
    <row r="70" spans="1:15" s="3" customFormat="1" ht="12.75">
      <c r="A70" s="8">
        <v>34</v>
      </c>
      <c r="B70" s="9" t="s">
        <v>6</v>
      </c>
      <c r="C70" s="15">
        <f>C71</f>
        <v>8000</v>
      </c>
      <c r="D70" s="15">
        <f>D71</f>
        <v>9000</v>
      </c>
      <c r="E70" s="15">
        <v>0</v>
      </c>
      <c r="F70" s="15">
        <f>F71</f>
        <v>5000</v>
      </c>
      <c r="G70" s="15">
        <f>G71</f>
        <v>7000</v>
      </c>
      <c r="H70" s="15"/>
      <c r="I70" s="15"/>
      <c r="J70" s="15"/>
      <c r="K70" s="15"/>
      <c r="L70" s="22">
        <f>C70*2%+C70</f>
        <v>8160</v>
      </c>
      <c r="M70" s="22">
        <f>L70*2%+L70</f>
        <v>8323.2</v>
      </c>
      <c r="N70" s="22">
        <f t="shared" si="0"/>
        <v>6400</v>
      </c>
      <c r="O70" s="46"/>
    </row>
    <row r="71" spans="1:15" s="17" customFormat="1" ht="12.75">
      <c r="A71" s="12">
        <v>343</v>
      </c>
      <c r="B71" s="13" t="s">
        <v>7</v>
      </c>
      <c r="C71" s="55">
        <v>8000</v>
      </c>
      <c r="D71" s="16">
        <f>D72</f>
        <v>9000</v>
      </c>
      <c r="E71" s="16">
        <v>0</v>
      </c>
      <c r="F71" s="16">
        <f>F72</f>
        <v>5000</v>
      </c>
      <c r="G71" s="16">
        <f>G72</f>
        <v>7000</v>
      </c>
      <c r="H71" s="16"/>
      <c r="I71" s="16"/>
      <c r="J71" s="16"/>
      <c r="K71" s="16"/>
      <c r="L71" s="55">
        <f>C71*2%+C71</f>
        <v>8160</v>
      </c>
      <c r="M71" s="55">
        <f>L71*2%+L71</f>
        <v>8323.2</v>
      </c>
      <c r="N71" s="16">
        <f t="shared" si="0"/>
        <v>6400</v>
      </c>
      <c r="O71" s="52"/>
    </row>
    <row r="72" spans="1:15" ht="12.75">
      <c r="A72" s="10">
        <v>34312</v>
      </c>
      <c r="B72" s="11" t="s">
        <v>26</v>
      </c>
      <c r="C72" s="15">
        <v>8000</v>
      </c>
      <c r="D72" s="14">
        <v>9000</v>
      </c>
      <c r="E72" s="14">
        <v>0</v>
      </c>
      <c r="F72" s="14">
        <v>5000</v>
      </c>
      <c r="G72" s="14">
        <v>7000</v>
      </c>
      <c r="H72" s="14"/>
      <c r="I72" s="14"/>
      <c r="J72" s="14"/>
      <c r="K72" s="14"/>
      <c r="L72" s="22"/>
      <c r="M72" s="22"/>
      <c r="N72" s="19">
        <f t="shared" si="0"/>
        <v>6400</v>
      </c>
      <c r="O72" s="46" t="s">
        <v>79</v>
      </c>
    </row>
    <row r="73" spans="1:15" s="18" customFormat="1" ht="25.5">
      <c r="A73" s="8">
        <v>4</v>
      </c>
      <c r="B73" s="9" t="s">
        <v>9</v>
      </c>
      <c r="C73" s="15">
        <f>C74</f>
        <v>88500</v>
      </c>
      <c r="D73" s="15"/>
      <c r="E73" s="15"/>
      <c r="F73" s="15" t="e">
        <f>F74</f>
        <v>#REF!</v>
      </c>
      <c r="G73" s="15"/>
      <c r="H73" s="15"/>
      <c r="I73" s="15"/>
      <c r="J73" s="15"/>
      <c r="K73" s="15"/>
      <c r="L73" s="22">
        <v>51000</v>
      </c>
      <c r="M73" s="22">
        <v>52000</v>
      </c>
      <c r="N73" s="22">
        <f t="shared" si="0"/>
        <v>70800</v>
      </c>
      <c r="O73" s="46"/>
    </row>
    <row r="74" spans="1:15" s="3" customFormat="1" ht="25.5">
      <c r="A74" s="8">
        <v>42</v>
      </c>
      <c r="B74" s="9" t="s">
        <v>10</v>
      </c>
      <c r="C74" s="15">
        <f>C75</f>
        <v>88500</v>
      </c>
      <c r="D74" s="15"/>
      <c r="E74" s="15"/>
      <c r="F74" s="15" t="e">
        <f>F75</f>
        <v>#REF!</v>
      </c>
      <c r="G74" s="15"/>
      <c r="H74" s="15"/>
      <c r="I74" s="15"/>
      <c r="J74" s="15"/>
      <c r="K74" s="15"/>
      <c r="L74" s="22">
        <v>51000</v>
      </c>
      <c r="M74" s="22">
        <v>52000</v>
      </c>
      <c r="N74" s="22">
        <f aca="true" t="shared" si="2" ref="N74:N81">C74-C74*20%</f>
        <v>70800</v>
      </c>
      <c r="O74" s="46"/>
    </row>
    <row r="75" spans="1:15" s="17" customFormat="1" ht="12.75">
      <c r="A75" s="12">
        <v>422</v>
      </c>
      <c r="B75" s="13" t="s">
        <v>8</v>
      </c>
      <c r="C75" s="55">
        <f>C76+C77+C78+C79+C80+C81</f>
        <v>88500</v>
      </c>
      <c r="D75" s="16"/>
      <c r="E75" s="16"/>
      <c r="F75" s="16" t="e">
        <f>F76+F77+#REF!+F81</f>
        <v>#REF!</v>
      </c>
      <c r="G75" s="16"/>
      <c r="H75" s="16"/>
      <c r="I75" s="16"/>
      <c r="J75" s="16"/>
      <c r="K75" s="16"/>
      <c r="L75" s="55"/>
      <c r="M75" s="55"/>
      <c r="N75" s="16">
        <f t="shared" si="2"/>
        <v>70800</v>
      </c>
      <c r="O75" s="52"/>
    </row>
    <row r="76" spans="1:15" s="17" customFormat="1" ht="12.75">
      <c r="A76" s="20">
        <v>42211</v>
      </c>
      <c r="B76" s="21" t="s">
        <v>40</v>
      </c>
      <c r="C76" s="15">
        <v>15000</v>
      </c>
      <c r="D76" s="16"/>
      <c r="E76" s="16"/>
      <c r="F76" s="19">
        <v>10000</v>
      </c>
      <c r="G76" s="16"/>
      <c r="H76" s="16"/>
      <c r="I76" s="19"/>
      <c r="J76" s="16"/>
      <c r="K76" s="16"/>
      <c r="L76" s="22"/>
      <c r="M76" s="22"/>
      <c r="N76" s="19">
        <f t="shared" si="2"/>
        <v>12000</v>
      </c>
      <c r="O76" s="46" t="s">
        <v>79</v>
      </c>
    </row>
    <row r="77" spans="1:15" s="17" customFormat="1" ht="12" customHeight="1">
      <c r="A77" s="20">
        <v>42212</v>
      </c>
      <c r="B77" s="21" t="s">
        <v>41</v>
      </c>
      <c r="C77" s="15">
        <v>38500</v>
      </c>
      <c r="D77" s="16"/>
      <c r="E77" s="16"/>
      <c r="F77" s="19">
        <v>10000</v>
      </c>
      <c r="G77" s="16"/>
      <c r="H77" s="16"/>
      <c r="I77" s="19"/>
      <c r="J77" s="16"/>
      <c r="K77" s="16"/>
      <c r="L77" s="22"/>
      <c r="M77" s="22"/>
      <c r="N77" s="19">
        <f t="shared" si="2"/>
        <v>30800</v>
      </c>
      <c r="O77" s="46" t="s">
        <v>79</v>
      </c>
    </row>
    <row r="78" spans="1:15" s="17" customFormat="1" ht="12" customHeight="1">
      <c r="A78" s="20">
        <v>42231</v>
      </c>
      <c r="B78" s="21" t="s">
        <v>42</v>
      </c>
      <c r="C78" s="15">
        <v>5000</v>
      </c>
      <c r="D78" s="16"/>
      <c r="E78" s="16"/>
      <c r="F78" s="19">
        <v>20000</v>
      </c>
      <c r="G78" s="16"/>
      <c r="H78" s="16"/>
      <c r="I78" s="19"/>
      <c r="J78" s="16"/>
      <c r="K78" s="16"/>
      <c r="L78" s="22"/>
      <c r="M78" s="22"/>
      <c r="N78" s="19">
        <f t="shared" si="2"/>
        <v>4000</v>
      </c>
      <c r="O78" s="46" t="s">
        <v>79</v>
      </c>
    </row>
    <row r="79" spans="1:15" s="17" customFormat="1" ht="12.75">
      <c r="A79" s="20">
        <v>42241</v>
      </c>
      <c r="B79" s="21" t="s">
        <v>87</v>
      </c>
      <c r="C79" s="15">
        <v>15000</v>
      </c>
      <c r="D79" s="16"/>
      <c r="E79" s="16"/>
      <c r="F79" s="19"/>
      <c r="G79" s="16"/>
      <c r="H79" s="16"/>
      <c r="I79" s="19"/>
      <c r="J79" s="16"/>
      <c r="K79" s="16"/>
      <c r="L79" s="22"/>
      <c r="M79" s="22"/>
      <c r="N79" s="19">
        <f t="shared" si="2"/>
        <v>12000</v>
      </c>
      <c r="O79" s="46" t="s">
        <v>79</v>
      </c>
    </row>
    <row r="80" spans="1:15" s="17" customFormat="1" ht="12.75">
      <c r="A80" s="20">
        <v>42261</v>
      </c>
      <c r="B80" s="21" t="s">
        <v>88</v>
      </c>
      <c r="C80" s="15">
        <v>5000</v>
      </c>
      <c r="D80" s="16"/>
      <c r="E80" s="16"/>
      <c r="F80" s="19"/>
      <c r="G80" s="16"/>
      <c r="H80" s="16"/>
      <c r="I80" s="19"/>
      <c r="J80" s="16"/>
      <c r="K80" s="16"/>
      <c r="L80" s="22"/>
      <c r="M80" s="22"/>
      <c r="N80" s="19">
        <f t="shared" si="2"/>
        <v>4000</v>
      </c>
      <c r="O80" s="46" t="s">
        <v>79</v>
      </c>
    </row>
    <row r="81" spans="1:15" s="17" customFormat="1" ht="12.75" customHeight="1">
      <c r="A81" s="20">
        <v>42271</v>
      </c>
      <c r="B81" s="21" t="s">
        <v>89</v>
      </c>
      <c r="C81" s="15">
        <v>10000</v>
      </c>
      <c r="D81" s="16"/>
      <c r="E81" s="16"/>
      <c r="F81" s="19"/>
      <c r="G81" s="16"/>
      <c r="H81" s="16"/>
      <c r="I81" s="19"/>
      <c r="J81" s="16"/>
      <c r="K81" s="16"/>
      <c r="L81" s="22"/>
      <c r="M81" s="22"/>
      <c r="N81" s="19">
        <f t="shared" si="2"/>
        <v>8000</v>
      </c>
      <c r="O81" s="46" t="s">
        <v>79</v>
      </c>
    </row>
    <row r="82" spans="1:13" ht="12.75">
      <c r="A82" s="5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4" ht="15.75">
      <c r="A83" s="5"/>
      <c r="B83" s="48" t="s">
        <v>78</v>
      </c>
      <c r="C83" s="49">
        <f>C73+C9</f>
        <v>2392523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49">
        <f>N73+N9</f>
        <v>1914018.4</v>
      </c>
    </row>
    <row r="84" spans="1:13" ht="12.75">
      <c r="A84" s="5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2.75">
      <c r="A85" s="5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4" ht="12.75">
      <c r="A86" s="5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 t="s">
        <v>83</v>
      </c>
    </row>
    <row r="87" spans="1:14" ht="12.75">
      <c r="A87" s="5"/>
      <c r="B87" s="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 t="s">
        <v>84</v>
      </c>
    </row>
    <row r="88" spans="1:13" ht="12.75">
      <c r="A88" s="5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5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5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5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5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5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5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5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5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2.75">
      <c r="A97" s="5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2.75">
      <c r="A98" s="5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2.75">
      <c r="A99" s="5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2.75">
      <c r="A100" s="5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2.75">
      <c r="A101" s="5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2.75">
      <c r="A102" s="5"/>
      <c r="B102" s="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2.75">
      <c r="A103" s="5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2.75">
      <c r="A104" s="5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2.75">
      <c r="A105" s="5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2.75">
      <c r="A106" s="5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2.75">
      <c r="A107" s="5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2.75">
      <c r="A108" s="5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2.75">
      <c r="A109" s="5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2.75">
      <c r="A110" s="5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2.75">
      <c r="A111" s="5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2.75">
      <c r="A112" s="5"/>
      <c r="B112" s="4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2.75">
      <c r="A113" s="5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2.75">
      <c r="A114" s="5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5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5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5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5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5"/>
      <c r="B119" s="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5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5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5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5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5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5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5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5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5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5"/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5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5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5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5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5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5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5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5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5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5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5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5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5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5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5"/>
      <c r="B144" s="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5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5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2.75">
      <c r="A147" s="5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2.75">
      <c r="A148" s="5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2.75">
      <c r="A149" s="5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2.75">
      <c r="A150" s="5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2.75">
      <c r="A151" s="5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2.75">
      <c r="A152" s="5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2.75">
      <c r="A153" s="5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2.75">
      <c r="A154" s="5"/>
      <c r="B154" s="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2.75">
      <c r="A155" s="5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2.75">
      <c r="A156" s="5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2.75">
      <c r="A157" s="5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2.75">
      <c r="A158" s="5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2.75">
      <c r="A159" s="5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2.75">
      <c r="A160" s="5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2.75">
      <c r="A161" s="5"/>
      <c r="B161" s="4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2.75">
      <c r="A162" s="5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</sheetData>
  <sheetProtection/>
  <mergeCells count="3">
    <mergeCell ref="A1:B1"/>
    <mergeCell ref="A2:B2"/>
    <mergeCell ref="A4:O4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portrait" paperSize="9" scale="63" r:id="rId1"/>
  <headerFooter alignWithMargins="0">
    <oddFooter>&amp;R&amp;P</oddFooter>
  </headerFooter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Darija</cp:lastModifiedBy>
  <cp:lastPrinted>2018-11-29T11:25:57Z</cp:lastPrinted>
  <dcterms:created xsi:type="dcterms:W3CDTF">2013-09-11T11:00:21Z</dcterms:created>
  <dcterms:modified xsi:type="dcterms:W3CDTF">2019-12-12T10:24:51Z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